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 Hays\Aircraft Design\Spreadsheets\Drag Map\"/>
    </mc:Choice>
  </mc:AlternateContent>
  <bookViews>
    <workbookView xWindow="9720" yWindow="75" windowWidth="27660" windowHeight="131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31" i="1" l="1"/>
  <c r="C31" i="1" s="1"/>
  <c r="G31" i="1" s="1"/>
  <c r="G12" i="1" s="1"/>
  <c r="D30" i="1" l="1"/>
  <c r="C30" i="1" s="1"/>
  <c r="G30" i="1" s="1"/>
  <c r="G11" i="1" s="1"/>
  <c r="D32" i="1" l="1"/>
  <c r="D33" i="1"/>
  <c r="D42" i="1"/>
  <c r="D41" i="1"/>
  <c r="D40" i="1"/>
  <c r="D39" i="1"/>
  <c r="D38" i="1"/>
  <c r="D37" i="1"/>
  <c r="D36" i="1"/>
  <c r="D35" i="1"/>
  <c r="D34" i="1"/>
  <c r="C36" i="1" l="1"/>
  <c r="G36" i="1" s="1"/>
  <c r="G17" i="1" s="1"/>
  <c r="C33" i="1"/>
  <c r="G33" i="1" s="1"/>
  <c r="G14" i="1" s="1"/>
  <c r="C37" i="1"/>
  <c r="G37" i="1" s="1"/>
  <c r="G18" i="1" s="1"/>
  <c r="C38" i="1"/>
  <c r="G38" i="1" s="1"/>
  <c r="G19" i="1" s="1"/>
  <c r="C32" i="1"/>
  <c r="G32" i="1" s="1"/>
  <c r="G13" i="1" s="1"/>
  <c r="C39" i="1"/>
  <c r="G39" i="1" s="1"/>
  <c r="G20" i="1" s="1"/>
  <c r="C40" i="1"/>
  <c r="G40" i="1" s="1"/>
  <c r="G21" i="1" s="1"/>
  <c r="C41" i="1"/>
  <c r="G41" i="1" s="1"/>
  <c r="G22" i="1" s="1"/>
  <c r="C34" i="1"/>
  <c r="G34" i="1" s="1"/>
  <c r="G15" i="1" s="1"/>
  <c r="C42" i="1"/>
  <c r="G42" i="1" s="1"/>
  <c r="G23" i="1" s="1"/>
  <c r="C35" i="1"/>
  <c r="G35" i="1" s="1"/>
  <c r="G16" i="1" s="1"/>
</calcChain>
</file>

<file path=xl/comments1.xml><?xml version="1.0" encoding="utf-8"?>
<comments xmlns="http://schemas.openxmlformats.org/spreadsheetml/2006/main">
  <authors>
    <author>Tony Hays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Modified from Schaufele value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Modifief from Schaufele value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Modified from Schaufele value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Modified from Schaufele value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Modifief from Schaufele value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Modified from Schaufele value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<sst xmlns="http://schemas.openxmlformats.org/spreadsheetml/2006/main" count="14" uniqueCount="12">
  <si>
    <r>
      <t>C</t>
    </r>
    <r>
      <rPr>
        <vertAlign val="subscript"/>
        <sz val="11"/>
        <color theme="1"/>
        <rFont val="Calibri"/>
        <family val="2"/>
        <scheme val="minor"/>
      </rPr>
      <t>DC</t>
    </r>
  </si>
  <si>
    <t>Power function</t>
  </si>
  <si>
    <t>A</t>
  </si>
  <si>
    <t>exponent</t>
  </si>
  <si>
    <t>B</t>
  </si>
  <si>
    <t>C</t>
  </si>
  <si>
    <t>Schaufe Fig 12-10</t>
  </si>
  <si>
    <t>x/A</t>
  </si>
  <si>
    <t>X axis shift</t>
  </si>
  <si>
    <r>
      <t>M-M</t>
    </r>
    <r>
      <rPr>
        <vertAlign val="subscript"/>
        <sz val="11"/>
        <color theme="1"/>
        <rFont val="Calibri"/>
        <family val="2"/>
        <scheme val="minor"/>
      </rPr>
      <t>DD</t>
    </r>
  </si>
  <si>
    <t xml:space="preserve"> Schaufe Fig 12-10</t>
  </si>
  <si>
    <t>X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</si>
</sst>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Compressibility Drag Coeff   C</a:t>
            </a:r>
            <a:r>
              <a:rPr lang="en-US" baseline="-25000"/>
              <a:t>D</a:t>
            </a:r>
            <a:r>
              <a:rPr lang="en-US" baseline="-50000"/>
              <a:t>C</a:t>
            </a:r>
            <a:r>
              <a:rPr lang="en-US" baseline="0"/>
              <a:t> vs (M-M</a:t>
            </a:r>
            <a:r>
              <a:rPr lang="en-US" baseline="-25000"/>
              <a:t>DD</a:t>
            </a:r>
            <a:r>
              <a:rPr lang="en-US" baseline="0"/>
              <a:t>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818746214415504E-2"/>
          <c:y val="0.12357578492066482"/>
          <c:w val="0.73701790952601509"/>
          <c:h val="0.79946373443407681"/>
        </c:manualLayout>
      </c:layout>
      <c:scatterChart>
        <c:scatterStyle val="smoothMarker"/>
        <c:varyColors val="0"/>
        <c:ser>
          <c:idx val="2"/>
          <c:order val="0"/>
          <c:tx>
            <c:v>Power function</c:v>
          </c:tx>
          <c:marker>
            <c:symbol val="none"/>
          </c:marker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Sheet1!$E$11:$E$23</c:f>
              <c:numCache>
                <c:formatCode>General</c:formatCode>
                <c:ptCount val="13"/>
                <c:pt idx="0">
                  <c:v>-0.3</c:v>
                </c:pt>
                <c:pt idx="1">
                  <c:v>-0.25</c:v>
                </c:pt>
                <c:pt idx="2">
                  <c:v>-0.2</c:v>
                </c:pt>
                <c:pt idx="3">
                  <c:v>-0.1</c:v>
                </c:pt>
                <c:pt idx="4">
                  <c:v>-0.05</c:v>
                </c:pt>
                <c:pt idx="5">
                  <c:v>-0.03</c:v>
                </c:pt>
                <c:pt idx="6">
                  <c:v>-0.02</c:v>
                </c:pt>
                <c:pt idx="7">
                  <c:v>-0.01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</c:numCache>
            </c:numRef>
          </c:xVal>
          <c:yVal>
            <c:numRef>
              <c:f>Sheet1!$G$11:$G$23</c:f>
              <c:numCache>
                <c:formatCode>0.0000</c:formatCode>
                <c:ptCount val="13"/>
                <c:pt idx="0">
                  <c:v>0</c:v>
                </c:pt>
                <c:pt idx="1">
                  <c:v>4.2499999999999983E-5</c:v>
                </c:pt>
                <c:pt idx="2">
                  <c:v>1.7000000000000213E-4</c:v>
                </c:pt>
                <c:pt idx="3">
                  <c:v>6.800023477744945E-4</c:v>
                </c:pt>
                <c:pt idx="4">
                  <c:v>1.0643965171333522E-3</c:v>
                </c:pt>
                <c:pt idx="5">
                  <c:v>1.2583840011971719E-3</c:v>
                </c:pt>
                <c:pt idx="6">
                  <c:v>1.3896195056162033E-3</c:v>
                </c:pt>
                <c:pt idx="7">
                  <c:v>1.5925157624536404E-3</c:v>
                </c:pt>
                <c:pt idx="8">
                  <c:v>1.9801882461732362E-3</c:v>
                </c:pt>
                <c:pt idx="9">
                  <c:v>2.8376468794172058E-3</c:v>
                </c:pt>
                <c:pt idx="10">
                  <c:v>4.8615275859686955E-3</c:v>
                </c:pt>
                <c:pt idx="11">
                  <c:v>9.7068158042012461E-3</c:v>
                </c:pt>
                <c:pt idx="12">
                  <c:v>2.120160985317952E-2</c:v>
                </c:pt>
              </c:numCache>
            </c:numRef>
          </c:yVal>
          <c:smooth val="1"/>
        </c:ser>
        <c:ser>
          <c:idx val="0"/>
          <c:order val="1"/>
          <c:tx>
            <c:v>Schaufele</c:v>
          </c:tx>
          <c:marker>
            <c:symbol val="none"/>
          </c:marker>
          <c:xVal>
            <c:numRef>
              <c:f>Sheet1!$E$11:$E$23</c:f>
              <c:numCache>
                <c:formatCode>General</c:formatCode>
                <c:ptCount val="13"/>
                <c:pt idx="0">
                  <c:v>-0.3</c:v>
                </c:pt>
                <c:pt idx="1">
                  <c:v>-0.25</c:v>
                </c:pt>
                <c:pt idx="2">
                  <c:v>-0.2</c:v>
                </c:pt>
                <c:pt idx="3">
                  <c:v>-0.1</c:v>
                </c:pt>
                <c:pt idx="4">
                  <c:v>-0.05</c:v>
                </c:pt>
                <c:pt idx="5">
                  <c:v>-0.03</c:v>
                </c:pt>
                <c:pt idx="6">
                  <c:v>-0.02</c:v>
                </c:pt>
                <c:pt idx="7">
                  <c:v>-0.01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</c:numCache>
            </c:numRef>
          </c:xVal>
          <c:yVal>
            <c:numRef>
              <c:f>Sheet1!$F$11:$F$23</c:f>
              <c:numCache>
                <c:formatCode>0.0000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2.0000000000000001E-4</c:v>
                </c:pt>
                <c:pt idx="3">
                  <c:v>4.8500000000000003E-4</c:v>
                </c:pt>
                <c:pt idx="4">
                  <c:v>6.9999999999999999E-4</c:v>
                </c:pt>
                <c:pt idx="5">
                  <c:v>8.9999999999999998E-4</c:v>
                </c:pt>
                <c:pt idx="6">
                  <c:v>1.0499999999999999E-3</c:v>
                </c:pt>
                <c:pt idx="7">
                  <c:v>1.245E-3</c:v>
                </c:pt>
                <c:pt idx="8">
                  <c:v>1.6000000000000001E-3</c:v>
                </c:pt>
                <c:pt idx="9">
                  <c:v>2.745E-3</c:v>
                </c:pt>
                <c:pt idx="10">
                  <c:v>5.45E-3</c:v>
                </c:pt>
                <c:pt idx="11">
                  <c:v>1.0500000000000001E-2</c:v>
                </c:pt>
                <c:pt idx="12">
                  <c:v>0.02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602624"/>
        <c:axId val="646604584"/>
      </c:scatterChart>
      <c:valAx>
        <c:axId val="646602624"/>
        <c:scaling>
          <c:orientation val="minMax"/>
          <c:max val="0.05"/>
          <c:min val="-0.3000000000000003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M-</a:t>
                </a:r>
                <a:r>
                  <a:rPr lang="en-US" baseline="0"/>
                  <a:t>M</a:t>
                </a:r>
                <a:r>
                  <a:rPr lang="en-US" baseline="-25000"/>
                  <a:t>DD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46604584"/>
        <c:crosses val="autoZero"/>
        <c:crossBetween val="midCat"/>
      </c:valAx>
      <c:valAx>
        <c:axId val="646604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Compressibility</a:t>
                </a:r>
                <a:r>
                  <a:rPr lang="en-US" baseline="0"/>
                  <a:t> Drag Coeff, </a:t>
                </a:r>
                <a:r>
                  <a:rPr lang="en-US"/>
                  <a:t>C</a:t>
                </a:r>
                <a:r>
                  <a:rPr lang="en-US" baseline="-25000"/>
                  <a:t>DC</a:t>
                </a:r>
              </a:p>
            </c:rich>
          </c:tx>
          <c:layout/>
          <c:overlay val="0"/>
        </c:title>
        <c:numFmt formatCode="0.0000" sourceLinked="1"/>
        <c:majorTickMark val="none"/>
        <c:minorTickMark val="none"/>
        <c:tickLblPos val="nextTo"/>
        <c:crossAx val="646602624"/>
        <c:crosses val="autoZero"/>
        <c:crossBetween val="midCat"/>
      </c:valAx>
      <c:spPr>
        <a:ln>
          <a:solidFill>
            <a:schemeClr val="accent1">
              <a:shade val="50000"/>
            </a:schemeClr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8955806920074079"/>
          <c:y val="0.41948814176401877"/>
          <c:w val="0.20898317278868062"/>
          <c:h val="0.10551665960627844"/>
        </c:manualLayout>
      </c:layout>
      <c:overlay val="1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57151</xdr:rowOff>
    </xdr:from>
    <xdr:to>
      <xdr:col>20</xdr:col>
      <xdr:colOff>200025</xdr:colOff>
      <xdr:row>24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333376</xdr:colOff>
      <xdr:row>1</xdr:row>
      <xdr:rowOff>0</xdr:rowOff>
    </xdr:from>
    <xdr:to>
      <xdr:col>7</xdr:col>
      <xdr:colOff>228600</xdr:colOff>
      <xdr:row>7</xdr:row>
      <xdr:rowOff>0</xdr:rowOff>
    </xdr:to>
    <xdr:sp macro="" textlink="">
      <xdr:nvSpPr>
        <xdr:cNvPr id="6" name="TextBox 5"/>
        <xdr:cNvSpPr txBox="1"/>
      </xdr:nvSpPr>
      <xdr:spPr>
        <a:xfrm>
          <a:off x="942976" y="190500"/>
          <a:ext cx="4962524" cy="1143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is an attempt</a:t>
          </a:r>
          <a:r>
            <a:rPr lang="en-US" sz="1100" baseline="0"/>
            <a:t> to fit an exponential function to the desired shape for transonic drag rise for a commercial airliner. For this shape</a:t>
          </a:r>
        </a:p>
        <a:p>
          <a:r>
            <a:rPr lang="en-US" sz="1100" baseline="0"/>
            <a:t> y = C* (x/A)^n + x/A +B   </a:t>
          </a:r>
        </a:p>
        <a:p>
          <a:r>
            <a:rPr lang="en-US" sz="1100" baseline="0"/>
            <a:t>works reasonably well.  Values of A, B, and C were adjusted to match shapes.</a:t>
          </a:r>
        </a:p>
        <a:p>
          <a:r>
            <a:rPr lang="en-US" sz="1100" baseline="0"/>
            <a:t>In reality, the drag rise curve can take on many shapes (see numerous examples in Obert) depending on the particular wing design.</a:t>
          </a: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0.09923</cdr:x>
      <cdr:y>0.18561</cdr:y>
    </cdr:from>
    <cdr:to>
      <cdr:x>0.43859</cdr:x>
      <cdr:y>0.66959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6363" y="807927"/>
          <a:ext cx="2689360" cy="21067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/>
            <a:t>The Power function  meets Boeing definition of M=M</a:t>
          </a:r>
          <a:r>
            <a:rPr lang="en-US" sz="1100" baseline="-25000"/>
            <a:t>DD</a:t>
          </a:r>
          <a:r>
            <a:rPr lang="en-US" sz="1100" baseline="0"/>
            <a:t> when  </a:t>
          </a:r>
          <a:r>
            <a:rPr lang="el-GR" sz="1100" baseline="0"/>
            <a:t>Δ</a:t>
          </a:r>
          <a:r>
            <a:rPr lang="en-US" sz="1100" baseline="0"/>
            <a:t>C</a:t>
          </a:r>
          <a:r>
            <a:rPr lang="en-US" sz="1100" baseline="-25000"/>
            <a:t>DC</a:t>
          </a:r>
          <a:r>
            <a:rPr lang="en-US" sz="1100" baseline="0"/>
            <a:t> = 20 counts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The drag plot (and plots derived from it) use the Korn equation (based on the Douglas definition of M=M</a:t>
          </a:r>
          <a:r>
            <a:rPr lang="en-US" sz="1100" baseline="-25000"/>
            <a:t>DD</a:t>
          </a:r>
          <a:r>
            <a:rPr lang="en-US" sz="1100" baseline="0"/>
            <a:t> when </a:t>
          </a:r>
          <a:r>
            <a:rPr lang="el-GR" sz="1100" baseline="0">
              <a:latin typeface="Calibri" panose="020F0502020204030204" pitchFamily="34" charset="0"/>
              <a:cs typeface="Calibri" panose="020F0502020204030204" pitchFamily="34" charset="0"/>
            </a:rPr>
            <a:t>Δ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C</a:t>
          </a:r>
          <a:r>
            <a:rPr lang="en-US" sz="1100" baseline="-25000">
              <a:latin typeface="Calibri" panose="020F0502020204030204" pitchFamily="34" charset="0"/>
              <a:cs typeface="Calibri" panose="020F0502020204030204" pitchFamily="34" charset="0"/>
            </a:rPr>
            <a:t>D</a:t>
          </a:r>
          <a:r>
            <a:rPr lang="en-US" sz="1100" baseline="-40000">
              <a:latin typeface="Calibri" panose="020F0502020204030204" pitchFamily="34" charset="0"/>
              <a:cs typeface="Calibri" panose="020F0502020204030204" pitchFamily="34" charset="0"/>
            </a:rPr>
            <a:t>C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/</a:t>
          </a:r>
          <a:r>
            <a:rPr lang="el-GR" sz="1100" baseline="0">
              <a:latin typeface="Calibri" panose="020F0502020204030204" pitchFamily="34" charset="0"/>
              <a:cs typeface="Calibri" panose="020F0502020204030204" pitchFamily="34" charset="0"/>
            </a:rPr>
            <a:t>Δ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M=0.1</a:t>
          </a:r>
          <a:r>
            <a:rPr lang="en-US" sz="1100" baseline="0"/>
            <a:t>) to calculate drag rise.  For this curve only (Power function), (M</a:t>
          </a:r>
          <a:r>
            <a:rPr lang="en-US" sz="1100" baseline="-25000"/>
            <a:t>DD</a:t>
          </a:r>
          <a:r>
            <a:rPr lang="en-US" sz="1100" baseline="0"/>
            <a:t>)</a:t>
          </a:r>
          <a:r>
            <a:rPr lang="en-US" sz="1100" baseline="-25000"/>
            <a:t>Douglas </a:t>
          </a:r>
          <a:r>
            <a:rPr lang="en-US" sz="1100" baseline="0"/>
            <a:t>- (M</a:t>
          </a:r>
          <a:r>
            <a:rPr lang="en-US" sz="1100" baseline="-25000"/>
            <a:t>DD</a:t>
          </a:r>
          <a:r>
            <a:rPr lang="en-US" sz="1100" baseline="0"/>
            <a:t>)</a:t>
          </a:r>
          <a:r>
            <a:rPr lang="en-US" sz="1100" baseline="-25000"/>
            <a:t>Boeing</a:t>
          </a:r>
          <a:r>
            <a:rPr lang="en-US" sz="1100" baseline="0"/>
            <a:t> = 0.01 and the approriate correction must be applied when constructing the drag plot.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D%20vs%20CL.drag%20map.ls%20polar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Drag Map "/>
      <sheetName val="CDC calc"/>
      <sheetName val="LS Polars"/>
      <sheetName val="Thrust-Drag Boundary"/>
      <sheetName val="Ceiling Calculation"/>
      <sheetName val="Sheet3"/>
    </sheetNames>
    <sheetDataSet>
      <sheetData sheetId="0"/>
      <sheetData sheetId="1">
        <row r="7">
          <cell r="E7">
            <v>-0.3</v>
          </cell>
          <cell r="F7">
            <v>0</v>
          </cell>
        </row>
        <row r="8">
          <cell r="E8">
            <v>-0.25</v>
          </cell>
          <cell r="F8">
            <v>1.0000000000000001E-5</v>
          </cell>
        </row>
        <row r="9">
          <cell r="E9">
            <v>-0.2</v>
          </cell>
          <cell r="F9">
            <v>2.0000000000000002E-5</v>
          </cell>
        </row>
        <row r="10">
          <cell r="E10">
            <v>-0.1</v>
          </cell>
          <cell r="F10">
            <v>3.8499999999999998E-4</v>
          </cell>
        </row>
        <row r="11">
          <cell r="E11">
            <v>-0.05</v>
          </cell>
          <cell r="F11">
            <v>6.0499999999999996E-4</v>
          </cell>
        </row>
        <row r="12">
          <cell r="E12">
            <v>-0.03</v>
          </cell>
          <cell r="F12">
            <v>8.3500000000000002E-4</v>
          </cell>
        </row>
        <row r="13">
          <cell r="E13">
            <v>-0.02</v>
          </cell>
          <cell r="F13">
            <v>9.8999999999999999E-4</v>
          </cell>
        </row>
        <row r="14">
          <cell r="E14">
            <v>-0.01</v>
          </cell>
          <cell r="F14">
            <v>1.245E-3</v>
          </cell>
        </row>
        <row r="15">
          <cell r="E15">
            <v>0</v>
          </cell>
          <cell r="F15">
            <v>1.4499999999999999E-3</v>
          </cell>
        </row>
        <row r="16">
          <cell r="E16">
            <v>0.01</v>
          </cell>
          <cell r="F16">
            <v>1.8E-3</v>
          </cell>
        </row>
        <row r="17">
          <cell r="E17">
            <v>0.02</v>
          </cell>
          <cell r="F17">
            <v>2.8E-3</v>
          </cell>
        </row>
        <row r="18">
          <cell r="E18">
            <v>0.03</v>
          </cell>
          <cell r="F18">
            <v>8.0000000000000002E-3</v>
          </cell>
        </row>
        <row r="19">
          <cell r="E19">
            <v>0.04</v>
          </cell>
          <cell r="F19">
            <v>0.02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9:G47"/>
  <sheetViews>
    <sheetView tabSelected="1" topLeftCell="B7" workbookViewId="0">
      <selection activeCell="V14" sqref="U14:V15"/>
    </sheetView>
  </sheetViews>
  <sheetFormatPr defaultRowHeight="15" x14ac:dyDescent="0.25"/>
  <cols>
    <col min="7" max="7" width="9.7109375" customWidth="1"/>
  </cols>
  <sheetData>
    <row r="9" spans="5:7" ht="18" customHeight="1" x14ac:dyDescent="0.25">
      <c r="E9" s="4" t="s">
        <v>9</v>
      </c>
      <c r="F9" s="10" t="s">
        <v>10</v>
      </c>
      <c r="G9" s="10" t="s">
        <v>1</v>
      </c>
    </row>
    <row r="10" spans="5:7" x14ac:dyDescent="0.25">
      <c r="E10" s="5"/>
      <c r="F10" s="11"/>
      <c r="G10" s="11"/>
    </row>
    <row r="11" spans="5:7" x14ac:dyDescent="0.25">
      <c r="E11" s="1">
        <v>-0.3</v>
      </c>
      <c r="F11" s="2">
        <v>0</v>
      </c>
      <c r="G11" s="2">
        <f>G30</f>
        <v>0</v>
      </c>
    </row>
    <row r="12" spans="5:7" x14ac:dyDescent="0.25">
      <c r="E12" s="1">
        <v>-0.25</v>
      </c>
      <c r="F12" s="2">
        <v>0</v>
      </c>
      <c r="G12" s="2">
        <f t="shared" ref="G12:G23" si="0">G31</f>
        <v>4.2499999999999983E-5</v>
      </c>
    </row>
    <row r="13" spans="5:7" x14ac:dyDescent="0.25">
      <c r="E13" s="1">
        <v>-0.2</v>
      </c>
      <c r="F13" s="2">
        <v>2.0000000000000001E-4</v>
      </c>
      <c r="G13" s="2">
        <f t="shared" si="0"/>
        <v>1.7000000000000213E-4</v>
      </c>
    </row>
    <row r="14" spans="5:7" x14ac:dyDescent="0.25">
      <c r="E14" s="1">
        <v>-0.1</v>
      </c>
      <c r="F14" s="2">
        <v>4.8500000000000003E-4</v>
      </c>
      <c r="G14" s="2">
        <f t="shared" si="0"/>
        <v>6.800023477744945E-4</v>
      </c>
    </row>
    <row r="15" spans="5:7" x14ac:dyDescent="0.25">
      <c r="E15" s="1">
        <v>-0.05</v>
      </c>
      <c r="F15" s="2">
        <v>6.9999999999999999E-4</v>
      </c>
      <c r="G15" s="2">
        <f t="shared" si="0"/>
        <v>1.0643965171333522E-3</v>
      </c>
    </row>
    <row r="16" spans="5:7" x14ac:dyDescent="0.25">
      <c r="E16" s="1">
        <v>-0.03</v>
      </c>
      <c r="F16" s="2">
        <v>8.9999999999999998E-4</v>
      </c>
      <c r="G16" s="2">
        <f t="shared" si="0"/>
        <v>1.2583840011971719E-3</v>
      </c>
    </row>
    <row r="17" spans="3:7" x14ac:dyDescent="0.25">
      <c r="E17" s="1">
        <v>-0.02</v>
      </c>
      <c r="F17" s="2">
        <v>1.0499999999999999E-3</v>
      </c>
      <c r="G17" s="2">
        <f t="shared" si="0"/>
        <v>1.3896195056162033E-3</v>
      </c>
    </row>
    <row r="18" spans="3:7" x14ac:dyDescent="0.25">
      <c r="E18" s="1">
        <v>-0.01</v>
      </c>
      <c r="F18" s="2">
        <v>1.245E-3</v>
      </c>
      <c r="G18" s="2">
        <f t="shared" si="0"/>
        <v>1.5925157624536404E-3</v>
      </c>
    </row>
    <row r="19" spans="3:7" x14ac:dyDescent="0.25">
      <c r="E19" s="1">
        <v>0</v>
      </c>
      <c r="F19" s="2">
        <v>1.6000000000000001E-3</v>
      </c>
      <c r="G19" s="2">
        <f t="shared" si="0"/>
        <v>1.9801882461732362E-3</v>
      </c>
    </row>
    <row r="20" spans="3:7" x14ac:dyDescent="0.25">
      <c r="E20" s="1">
        <v>0.01</v>
      </c>
      <c r="F20" s="2">
        <v>2.745E-3</v>
      </c>
      <c r="G20" s="2">
        <f t="shared" si="0"/>
        <v>2.8376468794172058E-3</v>
      </c>
    </row>
    <row r="21" spans="3:7" x14ac:dyDescent="0.25">
      <c r="E21" s="1">
        <v>0.02</v>
      </c>
      <c r="F21" s="2">
        <v>5.45E-3</v>
      </c>
      <c r="G21" s="2">
        <f t="shared" si="0"/>
        <v>4.8615275859686955E-3</v>
      </c>
    </row>
    <row r="22" spans="3:7" x14ac:dyDescent="0.25">
      <c r="E22" s="1">
        <v>0.03</v>
      </c>
      <c r="F22" s="2">
        <v>1.0500000000000001E-2</v>
      </c>
      <c r="G22" s="2">
        <f t="shared" si="0"/>
        <v>9.7068158042012461E-3</v>
      </c>
    </row>
    <row r="23" spans="3:7" x14ac:dyDescent="0.25">
      <c r="E23" s="1">
        <v>0.04</v>
      </c>
      <c r="F23" s="2">
        <v>0.02</v>
      </c>
      <c r="G23" s="2">
        <f t="shared" si="0"/>
        <v>2.120160985317952E-2</v>
      </c>
    </row>
    <row r="27" spans="3:7" ht="18" x14ac:dyDescent="0.35">
      <c r="C27" s="6" t="s">
        <v>11</v>
      </c>
      <c r="D27" s="7"/>
      <c r="E27" s="8"/>
      <c r="F27" s="6" t="s">
        <v>0</v>
      </c>
      <c r="G27" s="8"/>
    </row>
    <row r="28" spans="3:7" ht="18" customHeight="1" x14ac:dyDescent="0.25">
      <c r="C28" s="4" t="s">
        <v>7</v>
      </c>
      <c r="D28" s="9" t="s">
        <v>8</v>
      </c>
      <c r="E28" s="4" t="s">
        <v>9</v>
      </c>
      <c r="F28" s="10" t="s">
        <v>6</v>
      </c>
      <c r="G28" s="9" t="s">
        <v>1</v>
      </c>
    </row>
    <row r="29" spans="3:7" x14ac:dyDescent="0.25">
      <c r="C29" s="5"/>
      <c r="D29" s="9"/>
      <c r="E29" s="5"/>
      <c r="F29" s="11"/>
      <c r="G29" s="9"/>
    </row>
    <row r="30" spans="3:7" x14ac:dyDescent="0.25">
      <c r="C30" s="1">
        <f>D30/$D$47</f>
        <v>0</v>
      </c>
      <c r="D30" s="1">
        <f t="shared" ref="D30:D31" si="1">E30+0.3</f>
        <v>0</v>
      </c>
      <c r="E30" s="3">
        <v>-0.3</v>
      </c>
      <c r="F30" s="2">
        <v>0</v>
      </c>
      <c r="G30" s="2">
        <f>$D$44*C30^$D$45+D30^2*$D$46</f>
        <v>0</v>
      </c>
    </row>
    <row r="31" spans="3:7" x14ac:dyDescent="0.25">
      <c r="C31" s="1">
        <f t="shared" ref="C31" si="2">D31/$D$47</f>
        <v>0.14245014245014243</v>
      </c>
      <c r="D31" s="1">
        <f t="shared" si="1"/>
        <v>4.9999999999999989E-2</v>
      </c>
      <c r="E31" s="3">
        <v>-0.25</v>
      </c>
      <c r="F31" s="2">
        <v>0</v>
      </c>
      <c r="G31" s="2">
        <f t="shared" ref="G31" si="3">$D$44*C31^$D$45+D31^2*$D$46</f>
        <v>4.2499999999999983E-5</v>
      </c>
    </row>
    <row r="32" spans="3:7" x14ac:dyDescent="0.25">
      <c r="C32" s="1">
        <f t="shared" ref="C32:C42" si="4">D32/$D$47</f>
        <v>0.28490028490028485</v>
      </c>
      <c r="D32" s="1">
        <f t="shared" ref="D32:D42" si="5">E32+0.3</f>
        <v>9.9999999999999978E-2</v>
      </c>
      <c r="E32" s="1">
        <v>-0.2</v>
      </c>
      <c r="F32" s="2">
        <v>2.0000000000000001E-4</v>
      </c>
      <c r="G32" s="2">
        <f t="shared" ref="G32:G42" si="6">$D$44*C32^$D$45+D32^2*$D$46</f>
        <v>1.7000000000000213E-4</v>
      </c>
    </row>
    <row r="33" spans="3:7" x14ac:dyDescent="0.25">
      <c r="C33" s="1">
        <f t="shared" si="4"/>
        <v>0.56980056980056981</v>
      </c>
      <c r="D33" s="1">
        <f t="shared" si="5"/>
        <v>0.19999999999999998</v>
      </c>
      <c r="E33" s="1">
        <v>-0.1</v>
      </c>
      <c r="F33" s="2">
        <v>4.8500000000000003E-4</v>
      </c>
      <c r="G33" s="2">
        <f t="shared" si="6"/>
        <v>6.800023477744945E-4</v>
      </c>
    </row>
    <row r="34" spans="3:7" x14ac:dyDescent="0.25">
      <c r="C34" s="1">
        <f t="shared" si="4"/>
        <v>0.71225071225071235</v>
      </c>
      <c r="D34" s="1">
        <f t="shared" si="5"/>
        <v>0.25</v>
      </c>
      <c r="E34" s="1">
        <v>-0.05</v>
      </c>
      <c r="F34" s="2">
        <v>6.9999999999999999E-4</v>
      </c>
      <c r="G34" s="2">
        <f t="shared" si="6"/>
        <v>1.0643965171333522E-3</v>
      </c>
    </row>
    <row r="35" spans="3:7" x14ac:dyDescent="0.25">
      <c r="C35" s="1">
        <f t="shared" si="4"/>
        <v>0.76923076923076927</v>
      </c>
      <c r="D35" s="1">
        <f t="shared" si="5"/>
        <v>0.27</v>
      </c>
      <c r="E35" s="1">
        <v>-0.03</v>
      </c>
      <c r="F35" s="2">
        <v>8.9999999999999998E-4</v>
      </c>
      <c r="G35" s="2">
        <f t="shared" si="6"/>
        <v>1.2583840011971719E-3</v>
      </c>
    </row>
    <row r="36" spans="3:7" x14ac:dyDescent="0.25">
      <c r="C36" s="1">
        <f t="shared" si="4"/>
        <v>0.79772079772079774</v>
      </c>
      <c r="D36" s="1">
        <f t="shared" si="5"/>
        <v>0.27999999999999997</v>
      </c>
      <c r="E36" s="1">
        <v>-0.02</v>
      </c>
      <c r="F36" s="2">
        <v>1.0499999999999999E-3</v>
      </c>
      <c r="G36" s="2">
        <f t="shared" si="6"/>
        <v>1.3896195056162033E-3</v>
      </c>
    </row>
    <row r="37" spans="3:7" x14ac:dyDescent="0.25">
      <c r="C37" s="1">
        <f t="shared" si="4"/>
        <v>0.8262108262108262</v>
      </c>
      <c r="D37" s="1">
        <f t="shared" si="5"/>
        <v>0.28999999999999998</v>
      </c>
      <c r="E37" s="1">
        <v>-0.01</v>
      </c>
      <c r="F37" s="2">
        <v>1.245E-3</v>
      </c>
      <c r="G37" s="2">
        <f t="shared" si="6"/>
        <v>1.5925157624536404E-3</v>
      </c>
    </row>
    <row r="38" spans="3:7" x14ac:dyDescent="0.25">
      <c r="C38" s="1">
        <f t="shared" si="4"/>
        <v>0.85470085470085477</v>
      </c>
      <c r="D38" s="1">
        <f t="shared" si="5"/>
        <v>0.3</v>
      </c>
      <c r="E38" s="1">
        <v>0</v>
      </c>
      <c r="F38" s="2">
        <v>1.6000000000000001E-3</v>
      </c>
      <c r="G38" s="2">
        <f t="shared" si="6"/>
        <v>1.9801882461732362E-3</v>
      </c>
    </row>
    <row r="39" spans="3:7" x14ac:dyDescent="0.25">
      <c r="C39" s="1">
        <f t="shared" si="4"/>
        <v>0.88319088319088324</v>
      </c>
      <c r="D39" s="1">
        <f t="shared" si="5"/>
        <v>0.31</v>
      </c>
      <c r="E39" s="1">
        <v>0.01</v>
      </c>
      <c r="F39" s="2">
        <v>2.745E-3</v>
      </c>
      <c r="G39" s="2">
        <f t="shared" si="6"/>
        <v>2.8376468794172058E-3</v>
      </c>
    </row>
    <row r="40" spans="3:7" x14ac:dyDescent="0.25">
      <c r="C40" s="1">
        <f t="shared" si="4"/>
        <v>0.91168091168091181</v>
      </c>
      <c r="D40" s="1">
        <f t="shared" si="5"/>
        <v>0.32</v>
      </c>
      <c r="E40" s="1">
        <v>0.02</v>
      </c>
      <c r="F40" s="2">
        <v>5.45E-3</v>
      </c>
      <c r="G40" s="2">
        <f t="shared" si="6"/>
        <v>4.8615275859686955E-3</v>
      </c>
    </row>
    <row r="41" spans="3:7" x14ac:dyDescent="0.25">
      <c r="C41" s="1">
        <f t="shared" si="4"/>
        <v>0.94017094017094016</v>
      </c>
      <c r="D41" s="1">
        <f t="shared" si="5"/>
        <v>0.32999999999999996</v>
      </c>
      <c r="E41" s="1">
        <v>0.03</v>
      </c>
      <c r="F41" s="2">
        <v>1.0500000000000001E-2</v>
      </c>
      <c r="G41" s="2">
        <f t="shared" si="6"/>
        <v>9.7068158042012461E-3</v>
      </c>
    </row>
    <row r="42" spans="3:7" x14ac:dyDescent="0.25">
      <c r="C42" s="1">
        <f t="shared" si="4"/>
        <v>0.96866096866096862</v>
      </c>
      <c r="D42" s="1">
        <f t="shared" si="5"/>
        <v>0.33999999999999997</v>
      </c>
      <c r="E42" s="1">
        <v>0.04</v>
      </c>
      <c r="F42" s="2">
        <v>0.02</v>
      </c>
      <c r="G42" s="2">
        <f t="shared" si="6"/>
        <v>2.120160985317952E-2</v>
      </c>
    </row>
    <row r="44" spans="3:7" x14ac:dyDescent="0.25">
      <c r="C44" s="1" t="s">
        <v>5</v>
      </c>
      <c r="D44" s="1">
        <v>0.05</v>
      </c>
    </row>
    <row r="45" spans="3:7" x14ac:dyDescent="0.25">
      <c r="C45" s="1" t="s">
        <v>3</v>
      </c>
      <c r="D45" s="1">
        <v>30</v>
      </c>
    </row>
    <row r="46" spans="3:7" x14ac:dyDescent="0.25">
      <c r="C46" s="1" t="s">
        <v>4</v>
      </c>
      <c r="D46" s="1">
        <v>1.7000000000000001E-2</v>
      </c>
    </row>
    <row r="47" spans="3:7" x14ac:dyDescent="0.25">
      <c r="C47" s="1" t="s">
        <v>2</v>
      </c>
      <c r="D47" s="1">
        <v>0.35099999999999998</v>
      </c>
    </row>
  </sheetData>
  <mergeCells count="10">
    <mergeCell ref="C28:C29"/>
    <mergeCell ref="C27:E27"/>
    <mergeCell ref="E9:E10"/>
    <mergeCell ref="D28:D29"/>
    <mergeCell ref="G28:G29"/>
    <mergeCell ref="F27:G27"/>
    <mergeCell ref="F28:F29"/>
    <mergeCell ref="F9:F10"/>
    <mergeCell ref="E28:E29"/>
    <mergeCell ref="G9:G10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Hays</dc:creator>
  <cp:lastModifiedBy>Tony Hays</cp:lastModifiedBy>
  <cp:lastPrinted>2016-11-16T05:10:21Z</cp:lastPrinted>
  <dcterms:created xsi:type="dcterms:W3CDTF">2011-11-01T16:09:15Z</dcterms:created>
  <dcterms:modified xsi:type="dcterms:W3CDTF">2016-11-17T06:21:20Z</dcterms:modified>
</cp:coreProperties>
</file>